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ernhard Uhr\Documents\1Verkauf aktuell\Portalban CANA80\"/>
    </mc:Choice>
  </mc:AlternateContent>
  <xr:revisionPtr revIDLastSave="0" documentId="13_ncr:1_{33C4A815-AC5B-44F1-B54F-60461649941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% Eigenkapital" sheetId="1" r:id="rId1"/>
    <sheet name="25% Eigenkapital" sheetId="2" r:id="rId2"/>
    <sheet name="30% Eigenkapital" sheetId="3" r:id="rId3"/>
    <sheet name="35% Eigenkapital" sheetId="4" r:id="rId4"/>
    <sheet name="50% Eigenkapit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6" i="3"/>
  <c r="D6" i="4"/>
  <c r="D6" i="5"/>
  <c r="D6" i="1"/>
  <c r="D8" i="1" l="1"/>
  <c r="D8" i="3"/>
  <c r="D8" i="4"/>
  <c r="D8" i="5"/>
  <c r="D8" i="2"/>
  <c r="E15" i="5" l="1"/>
  <c r="E14" i="5"/>
  <c r="B12" i="5"/>
  <c r="E13" i="5" s="1"/>
  <c r="E11" i="5"/>
  <c r="D10" i="5"/>
  <c r="E15" i="4"/>
  <c r="E14" i="4"/>
  <c r="B12" i="4"/>
  <c r="E12" i="4" s="1"/>
  <c r="E11" i="4"/>
  <c r="D10" i="4"/>
  <c r="E13" i="1"/>
  <c r="E15" i="3"/>
  <c r="E14" i="3"/>
  <c r="B12" i="3"/>
  <c r="E12" i="3" s="1"/>
  <c r="E11" i="3"/>
  <c r="D10" i="3"/>
  <c r="E15" i="2"/>
  <c r="E14" i="2"/>
  <c r="B12" i="2"/>
  <c r="E12" i="2" s="1"/>
  <c r="E11" i="2"/>
  <c r="D10" i="2"/>
  <c r="E15" i="1"/>
  <c r="E14" i="1"/>
  <c r="D10" i="1"/>
  <c r="B12" i="1"/>
  <c r="E12" i="1" s="1"/>
  <c r="E11" i="1"/>
  <c r="E13" i="2" l="1"/>
  <c r="F20" i="2"/>
  <c r="F21" i="2" s="1"/>
  <c r="F20" i="5"/>
  <c r="F21" i="5" s="1"/>
  <c r="E12" i="5"/>
  <c r="E17" i="5" s="1"/>
  <c r="E18" i="5" s="1"/>
  <c r="E13" i="4"/>
  <c r="E17" i="4" s="1"/>
  <c r="E18" i="4" s="1"/>
  <c r="E13" i="3"/>
  <c r="E17" i="3" s="1"/>
  <c r="E18" i="3" s="1"/>
  <c r="E17" i="2"/>
  <c r="E18" i="2" s="1"/>
  <c r="E17" i="1"/>
  <c r="E18" i="1" s="1"/>
  <c r="F20" i="1"/>
  <c r="F21" i="1" s="1"/>
  <c r="F20" i="4" l="1"/>
  <c r="F21" i="4" s="1"/>
  <c r="F20" i="3"/>
  <c r="F21" i="3" s="1"/>
</calcChain>
</file>

<file path=xl/sharedStrings.xml><?xml version="1.0" encoding="utf-8"?>
<sst xmlns="http://schemas.openxmlformats.org/spreadsheetml/2006/main" count="80" uniqueCount="16">
  <si>
    <t>Gesamtbetrag Anschaffung</t>
  </si>
  <si>
    <t>Verschiedenes/Reserve</t>
  </si>
  <si>
    <t>Zins- und Nebenkosten, inklusive Amortisation</t>
  </si>
  <si>
    <t>Zinskosten 1. Hypothek (Anteil)</t>
  </si>
  <si>
    <t>Zinskosten 2. Hypothek (Anteil)</t>
  </si>
  <si>
    <t>Eigenkapital</t>
  </si>
  <si>
    <t xml:space="preserve">Amortisation </t>
  </si>
  <si>
    <t>Betriebs und Instandhaltungskosten</t>
  </si>
  <si>
    <t>Gesamtbetrag pro Jahr</t>
  </si>
  <si>
    <t>Gesamtbetrag pro Monat</t>
  </si>
  <si>
    <t>notwendiges Einkommen pro Jahr (gemäss FINMA)</t>
  </si>
  <si>
    <t>Tragbarkeitsrechnung 5% Zins, Nebenkosten und Amortisation</t>
  </si>
  <si>
    <t>Nebenkosten Miteigentum inkl. Erneuerungsfonds</t>
  </si>
  <si>
    <t>Notar, Schuldbrief und Grundbuchgebühren ca.</t>
  </si>
  <si>
    <t>Handänderungssteuer</t>
  </si>
  <si>
    <t>Preis des Objekts "Canada 80, Portalban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</si>
</sst>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%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1" applyFont="1"/>
    <xf numFmtId="44" fontId="3" fillId="0" borderId="0" xfId="1" applyFont="1"/>
    <xf numFmtId="44" fontId="3" fillId="0" borderId="1" xfId="1" applyFont="1" applyBorder="1"/>
    <xf numFmtId="164" fontId="3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44" fontId="2" fillId="2" borderId="0" xfId="1" applyFont="1" applyFill="1"/>
    <xf numFmtId="9" fontId="2" fillId="3" borderId="0" xfId="0" applyNumberFormat="1" applyFont="1" applyFill="1" applyAlignment="1">
      <alignment horizontal="center"/>
    </xf>
    <xf numFmtId="44" fontId="2" fillId="3" borderId="0" xfId="1" applyFont="1" applyFill="1"/>
    <xf numFmtId="9" fontId="2" fillId="4" borderId="0" xfId="0" applyNumberFormat="1" applyFont="1" applyFill="1" applyAlignment="1">
      <alignment horizontal="center"/>
    </xf>
    <xf numFmtId="44" fontId="2" fillId="4" borderId="0" xfId="1" applyFont="1" applyFill="1"/>
    <xf numFmtId="9" fontId="2" fillId="5" borderId="0" xfId="0" applyNumberFormat="1" applyFont="1" applyFill="1" applyAlignment="1">
      <alignment horizontal="center"/>
    </xf>
    <xf numFmtId="44" fontId="2" fillId="5" borderId="0" xfId="1" applyFont="1" applyFill="1"/>
    <xf numFmtId="9" fontId="2" fillId="6" borderId="0" xfId="0" applyNumberFormat="1" applyFont="1" applyFill="1" applyAlignment="1">
      <alignment horizontal="center"/>
    </xf>
    <xf numFmtId="44" fontId="2" fillId="6" borderId="0" xfId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workbookViewId="0">
      <selection activeCell="C12" sqref="C12"/>
    </sheetView>
  </sheetViews>
  <sheetFormatPr baseColWidth="10" defaultRowHeight="15" x14ac:dyDescent="0.2"/>
  <cols>
    <col min="1" max="1" width="55.25" style="2" customWidth="1"/>
    <col min="2" max="2" width="5.375" style="5" bestFit="1" customWidth="1"/>
    <col min="3" max="3" width="5.625" style="5" bestFit="1" customWidth="1"/>
    <col min="4" max="4" width="17" style="7" bestFit="1" customWidth="1"/>
    <col min="5" max="5" width="15.625" style="7" bestFit="1" customWidth="1"/>
    <col min="6" max="6" width="17" style="7" bestFit="1" customWidth="1"/>
    <col min="7" max="16384" width="11" style="2"/>
  </cols>
  <sheetData>
    <row r="2" spans="1:6" s="1" customFormat="1" ht="15.75" x14ac:dyDescent="0.25">
      <c r="A2" s="1" t="s">
        <v>2</v>
      </c>
      <c r="B2" s="4"/>
      <c r="C2" s="4"/>
      <c r="D2" s="6"/>
      <c r="E2" s="6"/>
      <c r="F2" s="6"/>
    </row>
    <row r="3" spans="1:6" s="1" customFormat="1" ht="15.75" x14ac:dyDescent="0.25">
      <c r="B3" s="4"/>
      <c r="C3" s="4"/>
      <c r="D3" s="6"/>
      <c r="E3" s="6"/>
      <c r="F3" s="6"/>
    </row>
    <row r="4" spans="1:6" ht="15.75" x14ac:dyDescent="0.25">
      <c r="A4" s="2" t="s">
        <v>15</v>
      </c>
      <c r="D4" s="6">
        <v>430000</v>
      </c>
    </row>
    <row r="5" spans="1:6" x14ac:dyDescent="0.2">
      <c r="A5" s="2" t="s">
        <v>13</v>
      </c>
      <c r="C5" s="3"/>
      <c r="D5" s="7">
        <v>3200</v>
      </c>
    </row>
    <row r="6" spans="1:6" x14ac:dyDescent="0.2">
      <c r="A6" s="2" t="s">
        <v>14</v>
      </c>
      <c r="B6" s="3">
        <v>0.03</v>
      </c>
      <c r="D6" s="7">
        <f>D4*B6</f>
        <v>12900</v>
      </c>
    </row>
    <row r="7" spans="1:6" x14ac:dyDescent="0.2">
      <c r="A7" s="2" t="s">
        <v>1</v>
      </c>
      <c r="D7" s="8"/>
    </row>
    <row r="8" spans="1:6" x14ac:dyDescent="0.2">
      <c r="A8" s="2" t="s">
        <v>0</v>
      </c>
      <c r="D8" s="7">
        <f>SUM(D4:D7)</f>
        <v>446100</v>
      </c>
    </row>
    <row r="10" spans="1:6" ht="15.75" x14ac:dyDescent="0.25">
      <c r="A10" s="2" t="s">
        <v>5</v>
      </c>
      <c r="B10" s="10">
        <v>0.2</v>
      </c>
      <c r="D10" s="6">
        <f>D4*B10</f>
        <v>86000</v>
      </c>
    </row>
    <row r="11" spans="1:6" x14ac:dyDescent="0.2">
      <c r="A11" s="2" t="s">
        <v>3</v>
      </c>
      <c r="B11" s="3">
        <v>0.65</v>
      </c>
      <c r="C11" s="9">
        <v>1.4999999999999999E-2</v>
      </c>
      <c r="E11" s="7">
        <f>(D4*B11)*C11</f>
        <v>4192.5</v>
      </c>
    </row>
    <row r="12" spans="1:6" x14ac:dyDescent="0.2">
      <c r="A12" s="2" t="s">
        <v>4</v>
      </c>
      <c r="B12" s="3">
        <f>1-B10-B11</f>
        <v>0.15000000000000002</v>
      </c>
      <c r="C12" s="9">
        <v>1.4999999999999999E-2</v>
      </c>
      <c r="E12" s="7">
        <f>(D4*B12)*C12</f>
        <v>967.50000000000011</v>
      </c>
    </row>
    <row r="13" spans="1:6" x14ac:dyDescent="0.2">
      <c r="A13" s="2" t="s">
        <v>6</v>
      </c>
      <c r="E13" s="7">
        <f>ROUND((D4*B12)/15,-1)</f>
        <v>4300</v>
      </c>
    </row>
    <row r="14" spans="1:6" x14ac:dyDescent="0.2">
      <c r="A14" s="2" t="s">
        <v>7</v>
      </c>
      <c r="C14" s="9">
        <v>5.0000000000000001E-3</v>
      </c>
      <c r="E14" s="7">
        <f>D4*C14</f>
        <v>2150</v>
      </c>
    </row>
    <row r="15" spans="1:6" x14ac:dyDescent="0.2">
      <c r="A15" s="2" t="s">
        <v>12</v>
      </c>
      <c r="C15" s="9">
        <v>5.0000000000000001E-3</v>
      </c>
      <c r="E15" s="8">
        <f>D4*C15</f>
        <v>2150</v>
      </c>
    </row>
    <row r="17" spans="1:6" x14ac:dyDescent="0.2">
      <c r="A17" s="2" t="s">
        <v>8</v>
      </c>
      <c r="E17" s="7">
        <f>SUM(E11:E16)</f>
        <v>13760</v>
      </c>
    </row>
    <row r="18" spans="1:6" ht="15.75" x14ac:dyDescent="0.25">
      <c r="A18" s="2" t="s">
        <v>9</v>
      </c>
      <c r="E18" s="6">
        <f>ROUND(E17/12,-1)</f>
        <v>1150</v>
      </c>
    </row>
    <row r="20" spans="1:6" x14ac:dyDescent="0.2">
      <c r="A20" s="2" t="s">
        <v>11</v>
      </c>
      <c r="C20" s="3">
        <v>0.05</v>
      </c>
      <c r="F20" s="7">
        <f>(D4*B11*C20)+(D4*B12*C20)+E13+E14+E15</f>
        <v>25800</v>
      </c>
    </row>
    <row r="21" spans="1:6" ht="15.75" x14ac:dyDescent="0.25">
      <c r="A21" s="2" t="s">
        <v>10</v>
      </c>
      <c r="B21" s="3">
        <v>0.35</v>
      </c>
      <c r="F21" s="11">
        <f>ROUND(F20/B21,-1)</f>
        <v>73710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&amp;LUHR &amp; PARTNER IMMOBILIEN AG&amp;R3256 Bangerten,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1"/>
  <sheetViews>
    <sheetView workbookViewId="0">
      <selection activeCell="C12" sqref="C12"/>
    </sheetView>
  </sheetViews>
  <sheetFormatPr baseColWidth="10" defaultRowHeight="15" x14ac:dyDescent="0.2"/>
  <cols>
    <col min="1" max="1" width="55.25" style="2" customWidth="1"/>
    <col min="2" max="2" width="5.375" style="5" bestFit="1" customWidth="1"/>
    <col min="3" max="3" width="5.625" style="5" bestFit="1" customWidth="1"/>
    <col min="4" max="4" width="17" style="7" bestFit="1" customWidth="1"/>
    <col min="5" max="5" width="15.625" style="7" bestFit="1" customWidth="1"/>
    <col min="6" max="6" width="17" style="7" bestFit="1" customWidth="1"/>
    <col min="7" max="16384" width="11" style="2"/>
  </cols>
  <sheetData>
    <row r="2" spans="1:6" s="1" customFormat="1" ht="15.75" x14ac:dyDescent="0.25">
      <c r="A2" s="1" t="s">
        <v>2</v>
      </c>
      <c r="B2" s="4"/>
      <c r="C2" s="4"/>
      <c r="D2" s="6"/>
      <c r="E2" s="6"/>
      <c r="F2" s="6"/>
    </row>
    <row r="3" spans="1:6" s="1" customFormat="1" ht="15.75" x14ac:dyDescent="0.25">
      <c r="B3" s="4"/>
      <c r="C3" s="4"/>
      <c r="D3" s="6"/>
      <c r="E3" s="6"/>
      <c r="F3" s="6"/>
    </row>
    <row r="4" spans="1:6" ht="15.75" x14ac:dyDescent="0.25">
      <c r="A4" s="2" t="s">
        <v>15</v>
      </c>
      <c r="D4" s="6">
        <v>430000</v>
      </c>
    </row>
    <row r="5" spans="1:6" x14ac:dyDescent="0.2">
      <c r="A5" s="2" t="s">
        <v>13</v>
      </c>
      <c r="C5" s="3"/>
      <c r="D5" s="7">
        <v>3200</v>
      </c>
    </row>
    <row r="6" spans="1:6" x14ac:dyDescent="0.2">
      <c r="A6" s="2" t="s">
        <v>14</v>
      </c>
      <c r="B6" s="3">
        <v>0.03</v>
      </c>
      <c r="D6" s="7">
        <f>D4*B6</f>
        <v>12900</v>
      </c>
    </row>
    <row r="7" spans="1:6" x14ac:dyDescent="0.2">
      <c r="A7" s="2" t="s">
        <v>1</v>
      </c>
      <c r="D7" s="8"/>
    </row>
    <row r="8" spans="1:6" x14ac:dyDescent="0.2">
      <c r="A8" s="2" t="s">
        <v>0</v>
      </c>
      <c r="D8" s="7">
        <f>SUM(D4:D7)</f>
        <v>446100</v>
      </c>
    </row>
    <row r="10" spans="1:6" ht="15.75" x14ac:dyDescent="0.25">
      <c r="A10" s="2" t="s">
        <v>5</v>
      </c>
      <c r="B10" s="12">
        <v>0.25</v>
      </c>
      <c r="D10" s="6">
        <f>D4*B10</f>
        <v>107500</v>
      </c>
    </row>
    <row r="11" spans="1:6" x14ac:dyDescent="0.2">
      <c r="A11" s="2" t="s">
        <v>3</v>
      </c>
      <c r="B11" s="3">
        <v>0.65</v>
      </c>
      <c r="C11" s="9">
        <v>1.4999999999999999E-2</v>
      </c>
      <c r="E11" s="7">
        <f>(D4*B11)*C11</f>
        <v>4192.5</v>
      </c>
    </row>
    <row r="12" spans="1:6" x14ac:dyDescent="0.2">
      <c r="A12" s="2" t="s">
        <v>4</v>
      </c>
      <c r="B12" s="3">
        <f>1-B10-B11</f>
        <v>9.9999999999999978E-2</v>
      </c>
      <c r="C12" s="9">
        <v>1.4999999999999999E-2</v>
      </c>
      <c r="E12" s="7">
        <f>(D4*B12)*C12</f>
        <v>644.99999999999989</v>
      </c>
    </row>
    <row r="13" spans="1:6" x14ac:dyDescent="0.2">
      <c r="A13" s="2" t="s">
        <v>6</v>
      </c>
      <c r="E13" s="7">
        <f>ROUND((D4*B12)/15,-1)</f>
        <v>2870</v>
      </c>
    </row>
    <row r="14" spans="1:6" x14ac:dyDescent="0.2">
      <c r="A14" s="2" t="s">
        <v>7</v>
      </c>
      <c r="C14" s="9">
        <v>5.0000000000000001E-3</v>
      </c>
      <c r="E14" s="7">
        <f>D4*C14</f>
        <v>2150</v>
      </c>
    </row>
    <row r="15" spans="1:6" x14ac:dyDescent="0.2">
      <c r="A15" s="2" t="s">
        <v>12</v>
      </c>
      <c r="C15" s="9">
        <v>5.0000000000000001E-3</v>
      </c>
      <c r="E15" s="8">
        <f>D4*C15</f>
        <v>2150</v>
      </c>
    </row>
    <row r="17" spans="1:6" x14ac:dyDescent="0.2">
      <c r="A17" s="2" t="s">
        <v>8</v>
      </c>
      <c r="E17" s="7">
        <f>SUM(E11:E16)</f>
        <v>12007.5</v>
      </c>
    </row>
    <row r="18" spans="1:6" ht="15.75" x14ac:dyDescent="0.25">
      <c r="A18" s="2" t="s">
        <v>9</v>
      </c>
      <c r="E18" s="6">
        <f>ROUND(E17/12,-1)</f>
        <v>1000</v>
      </c>
    </row>
    <row r="20" spans="1:6" x14ac:dyDescent="0.2">
      <c r="A20" s="2" t="s">
        <v>11</v>
      </c>
      <c r="C20" s="3">
        <v>0.05</v>
      </c>
      <c r="F20" s="7">
        <f>(D4*B11*C20)+(D4*B12*C20)+E13+E14+E15</f>
        <v>23295</v>
      </c>
    </row>
    <row r="21" spans="1:6" ht="15.75" x14ac:dyDescent="0.25">
      <c r="A21" s="2" t="s">
        <v>10</v>
      </c>
      <c r="B21" s="3">
        <v>0.35</v>
      </c>
      <c r="F21" s="13">
        <f>ROUND(F20/B21,-1)</f>
        <v>66560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&amp;LUHR &amp; PARTNER IMMOBILIEN AG&amp;R3256 Bangerten,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1"/>
  <sheetViews>
    <sheetView tabSelected="1" workbookViewId="0">
      <selection activeCell="C12" sqref="C12"/>
    </sheetView>
  </sheetViews>
  <sheetFormatPr baseColWidth="10" defaultRowHeight="15" x14ac:dyDescent="0.2"/>
  <cols>
    <col min="1" max="1" width="55.25" style="2" customWidth="1"/>
    <col min="2" max="2" width="5.375" style="5" bestFit="1" customWidth="1"/>
    <col min="3" max="3" width="5.625" style="5" bestFit="1" customWidth="1"/>
    <col min="4" max="4" width="17" style="7" bestFit="1" customWidth="1"/>
    <col min="5" max="5" width="15.625" style="7" bestFit="1" customWidth="1"/>
    <col min="6" max="6" width="17" style="7" bestFit="1" customWidth="1"/>
    <col min="7" max="16384" width="11" style="2"/>
  </cols>
  <sheetData>
    <row r="2" spans="1:6" s="1" customFormat="1" ht="15.75" x14ac:dyDescent="0.25">
      <c r="A2" s="1" t="s">
        <v>2</v>
      </c>
      <c r="B2" s="4"/>
      <c r="C2" s="4"/>
      <c r="D2" s="6"/>
      <c r="E2" s="6"/>
      <c r="F2" s="6"/>
    </row>
    <row r="3" spans="1:6" s="1" customFormat="1" ht="15.75" x14ac:dyDescent="0.25">
      <c r="B3" s="4"/>
      <c r="C3" s="4"/>
      <c r="D3" s="6"/>
      <c r="E3" s="6"/>
      <c r="F3" s="6"/>
    </row>
    <row r="4" spans="1:6" ht="15.75" x14ac:dyDescent="0.25">
      <c r="A4" s="2" t="s">
        <v>15</v>
      </c>
      <c r="D4" s="6">
        <v>430000</v>
      </c>
    </row>
    <row r="5" spans="1:6" x14ac:dyDescent="0.2">
      <c r="A5" s="2" t="s">
        <v>13</v>
      </c>
      <c r="C5" s="3"/>
      <c r="D5" s="7">
        <v>3200</v>
      </c>
    </row>
    <row r="6" spans="1:6" x14ac:dyDescent="0.2">
      <c r="A6" s="2" t="s">
        <v>14</v>
      </c>
      <c r="B6" s="3">
        <v>0.03</v>
      </c>
      <c r="D6" s="7">
        <f>D4*B6</f>
        <v>12900</v>
      </c>
    </row>
    <row r="7" spans="1:6" x14ac:dyDescent="0.2">
      <c r="A7" s="2" t="s">
        <v>1</v>
      </c>
      <c r="D7" s="8"/>
    </row>
    <row r="8" spans="1:6" x14ac:dyDescent="0.2">
      <c r="A8" s="2" t="s">
        <v>0</v>
      </c>
      <c r="D8" s="7">
        <f>SUM(D4:D7)</f>
        <v>446100</v>
      </c>
    </row>
    <row r="10" spans="1:6" ht="15.75" x14ac:dyDescent="0.25">
      <c r="A10" s="2" t="s">
        <v>5</v>
      </c>
      <c r="B10" s="14">
        <v>0.3</v>
      </c>
      <c r="D10" s="6">
        <f>D4*B10</f>
        <v>129000</v>
      </c>
    </row>
    <row r="11" spans="1:6" x14ac:dyDescent="0.2">
      <c r="A11" s="2" t="s">
        <v>3</v>
      </c>
      <c r="B11" s="3">
        <v>0.65</v>
      </c>
      <c r="C11" s="9">
        <v>1.4999999999999999E-2</v>
      </c>
      <c r="E11" s="7">
        <f>(D4*B11)*C11</f>
        <v>4192.5</v>
      </c>
    </row>
    <row r="12" spans="1:6" x14ac:dyDescent="0.2">
      <c r="A12" s="2" t="s">
        <v>4</v>
      </c>
      <c r="B12" s="3">
        <f>1-B10-B11</f>
        <v>4.9999999999999933E-2</v>
      </c>
      <c r="C12" s="9">
        <v>1.4999999999999999E-2</v>
      </c>
      <c r="E12" s="7">
        <f>(D4*B12)*C12</f>
        <v>322.49999999999955</v>
      </c>
    </row>
    <row r="13" spans="1:6" x14ac:dyDescent="0.2">
      <c r="A13" s="2" t="s">
        <v>6</v>
      </c>
      <c r="E13" s="7">
        <f>ROUND((D4*B12)/15,-1)</f>
        <v>1430</v>
      </c>
    </row>
    <row r="14" spans="1:6" x14ac:dyDescent="0.2">
      <c r="A14" s="2" t="s">
        <v>7</v>
      </c>
      <c r="C14" s="9">
        <v>5.0000000000000001E-3</v>
      </c>
      <c r="E14" s="7">
        <f>D4*C14</f>
        <v>2150</v>
      </c>
    </row>
    <row r="15" spans="1:6" x14ac:dyDescent="0.2">
      <c r="A15" s="2" t="s">
        <v>12</v>
      </c>
      <c r="C15" s="9">
        <v>5.0000000000000001E-3</v>
      </c>
      <c r="E15" s="8">
        <f>D4*C15</f>
        <v>2150</v>
      </c>
    </row>
    <row r="17" spans="1:6" x14ac:dyDescent="0.2">
      <c r="A17" s="2" t="s">
        <v>8</v>
      </c>
      <c r="E17" s="7">
        <f>SUM(E11:E16)</f>
        <v>10245</v>
      </c>
    </row>
    <row r="18" spans="1:6" ht="15.75" x14ac:dyDescent="0.25">
      <c r="A18" s="2" t="s">
        <v>9</v>
      </c>
      <c r="E18" s="6">
        <f>ROUND(E17/12,-1)</f>
        <v>850</v>
      </c>
    </row>
    <row r="20" spans="1:6" x14ac:dyDescent="0.2">
      <c r="A20" s="2" t="s">
        <v>11</v>
      </c>
      <c r="C20" s="3">
        <v>0.05</v>
      </c>
      <c r="F20" s="7">
        <f>(D4*B11*C20)+(D4*B12*C20)+E13+E14+E15</f>
        <v>20780</v>
      </c>
    </row>
    <row r="21" spans="1:6" ht="15.75" x14ac:dyDescent="0.25">
      <c r="A21" s="2" t="s">
        <v>10</v>
      </c>
      <c r="B21" s="3">
        <v>0.35</v>
      </c>
      <c r="F21" s="15">
        <f>ROUND(F20/B21,-1)</f>
        <v>59370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&amp;LUHR &amp; PARTNER IMMOBILIEN AG&amp;R3256 Bangerten,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1"/>
  <sheetViews>
    <sheetView workbookViewId="0">
      <selection activeCell="C12" sqref="C12"/>
    </sheetView>
  </sheetViews>
  <sheetFormatPr baseColWidth="10" defaultRowHeight="15" x14ac:dyDescent="0.2"/>
  <cols>
    <col min="1" max="1" width="55.25" style="2" customWidth="1"/>
    <col min="2" max="2" width="5.375" style="5" bestFit="1" customWidth="1"/>
    <col min="3" max="3" width="5.625" style="5" bestFit="1" customWidth="1"/>
    <col min="4" max="4" width="17" style="7" bestFit="1" customWidth="1"/>
    <col min="5" max="5" width="14.5" style="7" bestFit="1" customWidth="1"/>
    <col min="6" max="6" width="17" style="7" bestFit="1" customWidth="1"/>
    <col min="7" max="16384" width="11" style="2"/>
  </cols>
  <sheetData>
    <row r="2" spans="1:6" s="1" customFormat="1" ht="15.75" x14ac:dyDescent="0.25">
      <c r="A2" s="1" t="s">
        <v>2</v>
      </c>
      <c r="B2" s="4"/>
      <c r="C2" s="4"/>
      <c r="D2" s="6"/>
      <c r="E2" s="6"/>
      <c r="F2" s="6"/>
    </row>
    <row r="3" spans="1:6" s="1" customFormat="1" ht="15.75" x14ac:dyDescent="0.25">
      <c r="B3" s="4"/>
      <c r="C3" s="4"/>
      <c r="D3" s="6"/>
      <c r="E3" s="6"/>
      <c r="F3" s="6"/>
    </row>
    <row r="4" spans="1:6" ht="15.75" x14ac:dyDescent="0.25">
      <c r="A4" s="2" t="s">
        <v>15</v>
      </c>
      <c r="D4" s="6">
        <v>430000</v>
      </c>
    </row>
    <row r="5" spans="1:6" x14ac:dyDescent="0.2">
      <c r="A5" s="2" t="s">
        <v>13</v>
      </c>
      <c r="C5" s="3"/>
      <c r="D5" s="7">
        <v>3200</v>
      </c>
    </row>
    <row r="6" spans="1:6" x14ac:dyDescent="0.2">
      <c r="A6" s="2" t="s">
        <v>14</v>
      </c>
      <c r="B6" s="3">
        <v>0.03</v>
      </c>
      <c r="D6" s="7">
        <f>D4*B6</f>
        <v>12900</v>
      </c>
    </row>
    <row r="7" spans="1:6" x14ac:dyDescent="0.2">
      <c r="A7" s="2" t="s">
        <v>1</v>
      </c>
      <c r="D7" s="8"/>
    </row>
    <row r="8" spans="1:6" x14ac:dyDescent="0.2">
      <c r="A8" s="2" t="s">
        <v>0</v>
      </c>
      <c r="D8" s="7">
        <f>SUM(D4:D7)</f>
        <v>446100</v>
      </c>
    </row>
    <row r="10" spans="1:6" ht="15.75" x14ac:dyDescent="0.25">
      <c r="A10" s="2" t="s">
        <v>5</v>
      </c>
      <c r="B10" s="16">
        <v>0.35</v>
      </c>
      <c r="D10" s="6">
        <f>D4*B10</f>
        <v>150500</v>
      </c>
    </row>
    <row r="11" spans="1:6" x14ac:dyDescent="0.2">
      <c r="A11" s="2" t="s">
        <v>3</v>
      </c>
      <c r="B11" s="3">
        <v>0.65</v>
      </c>
      <c r="C11" s="9">
        <v>1.4999999999999999E-2</v>
      </c>
      <c r="E11" s="7">
        <f>(D4*B11)*C11</f>
        <v>4192.5</v>
      </c>
    </row>
    <row r="12" spans="1:6" x14ac:dyDescent="0.2">
      <c r="A12" s="2" t="s">
        <v>4</v>
      </c>
      <c r="B12" s="3">
        <f>1-B10-B11</f>
        <v>0</v>
      </c>
      <c r="C12" s="9">
        <v>1.4999999999999999E-2</v>
      </c>
      <c r="E12" s="7">
        <f>(D4*B12)*C12</f>
        <v>0</v>
      </c>
    </row>
    <row r="13" spans="1:6" x14ac:dyDescent="0.2">
      <c r="A13" s="2" t="s">
        <v>6</v>
      </c>
      <c r="E13" s="7">
        <f>ROUND((D4*B12)/15,-1)</f>
        <v>0</v>
      </c>
    </row>
    <row r="14" spans="1:6" x14ac:dyDescent="0.2">
      <c r="A14" s="2" t="s">
        <v>7</v>
      </c>
      <c r="C14" s="9">
        <v>5.0000000000000001E-3</v>
      </c>
      <c r="E14" s="7">
        <f>D4*C14</f>
        <v>2150</v>
      </c>
    </row>
    <row r="15" spans="1:6" x14ac:dyDescent="0.2">
      <c r="A15" s="2" t="s">
        <v>12</v>
      </c>
      <c r="C15" s="9">
        <v>5.0000000000000001E-3</v>
      </c>
      <c r="E15" s="8">
        <f>D4*C15</f>
        <v>2150</v>
      </c>
    </row>
    <row r="17" spans="1:6" x14ac:dyDescent="0.2">
      <c r="A17" s="2" t="s">
        <v>8</v>
      </c>
      <c r="E17" s="7">
        <f>SUM(E11:E16)</f>
        <v>8492.5</v>
      </c>
    </row>
    <row r="18" spans="1:6" ht="15.75" x14ac:dyDescent="0.25">
      <c r="A18" s="2" t="s">
        <v>9</v>
      </c>
      <c r="E18" s="6">
        <f>ROUND(E17/12,-1)</f>
        <v>710</v>
      </c>
    </row>
    <row r="20" spans="1:6" x14ac:dyDescent="0.2">
      <c r="A20" s="2" t="s">
        <v>11</v>
      </c>
      <c r="C20" s="3">
        <v>0.05</v>
      </c>
      <c r="F20" s="7">
        <f>(D4*B11*C20)+(D4*B12*C20)+E13+E14+E15</f>
        <v>18275</v>
      </c>
    </row>
    <row r="21" spans="1:6" ht="15.75" x14ac:dyDescent="0.25">
      <c r="A21" s="2" t="s">
        <v>10</v>
      </c>
      <c r="B21" s="3">
        <v>0.35</v>
      </c>
      <c r="F21" s="17">
        <f>ROUND(F20/B21,-1)</f>
        <v>52210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&amp;LUHR &amp; PARTNER IMMOBILIEN AG&amp;R3256 Bangerten,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1"/>
  <sheetViews>
    <sheetView workbookViewId="0">
      <selection activeCell="C12" sqref="C12"/>
    </sheetView>
  </sheetViews>
  <sheetFormatPr baseColWidth="10" defaultRowHeight="15" x14ac:dyDescent="0.2"/>
  <cols>
    <col min="1" max="1" width="55.25" style="2" customWidth="1"/>
    <col min="2" max="2" width="5.375" style="5" bestFit="1" customWidth="1"/>
    <col min="3" max="3" width="5.625" style="5" bestFit="1" customWidth="1"/>
    <col min="4" max="4" width="17" style="7" bestFit="1" customWidth="1"/>
    <col min="5" max="5" width="14.5" style="7" bestFit="1" customWidth="1"/>
    <col min="6" max="6" width="17" style="7" bestFit="1" customWidth="1"/>
    <col min="7" max="16384" width="11" style="2"/>
  </cols>
  <sheetData>
    <row r="2" spans="1:6" s="1" customFormat="1" ht="15.75" x14ac:dyDescent="0.25">
      <c r="A2" s="1" t="s">
        <v>2</v>
      </c>
      <c r="B2" s="4"/>
      <c r="C2" s="4"/>
      <c r="D2" s="6"/>
      <c r="E2" s="6"/>
      <c r="F2" s="6"/>
    </row>
    <row r="3" spans="1:6" s="1" customFormat="1" ht="15.75" x14ac:dyDescent="0.25">
      <c r="B3" s="4"/>
      <c r="C3" s="4"/>
      <c r="D3" s="6"/>
      <c r="E3" s="6"/>
      <c r="F3" s="6"/>
    </row>
    <row r="4" spans="1:6" ht="15.75" x14ac:dyDescent="0.25">
      <c r="A4" s="2" t="s">
        <v>15</v>
      </c>
      <c r="D4" s="6">
        <v>430000</v>
      </c>
    </row>
    <row r="5" spans="1:6" x14ac:dyDescent="0.2">
      <c r="A5" s="2" t="s">
        <v>13</v>
      </c>
      <c r="C5" s="3"/>
      <c r="D5" s="7">
        <v>3200</v>
      </c>
    </row>
    <row r="6" spans="1:6" x14ac:dyDescent="0.2">
      <c r="A6" s="2" t="s">
        <v>14</v>
      </c>
      <c r="B6" s="3">
        <v>0.03</v>
      </c>
      <c r="D6" s="7">
        <f>D4*B6</f>
        <v>12900</v>
      </c>
    </row>
    <row r="7" spans="1:6" x14ac:dyDescent="0.2">
      <c r="A7" s="2" t="s">
        <v>1</v>
      </c>
      <c r="D7" s="8"/>
    </row>
    <row r="8" spans="1:6" x14ac:dyDescent="0.2">
      <c r="A8" s="2" t="s">
        <v>0</v>
      </c>
      <c r="D8" s="7">
        <f>SUM(D4:D7)</f>
        <v>446100</v>
      </c>
    </row>
    <row r="10" spans="1:6" ht="15.75" x14ac:dyDescent="0.25">
      <c r="A10" s="2" t="s">
        <v>5</v>
      </c>
      <c r="B10" s="18">
        <v>0.5</v>
      </c>
      <c r="D10" s="6">
        <f>D4*B10</f>
        <v>215000</v>
      </c>
    </row>
    <row r="11" spans="1:6" x14ac:dyDescent="0.2">
      <c r="A11" s="2" t="s">
        <v>3</v>
      </c>
      <c r="B11" s="3">
        <v>0.5</v>
      </c>
      <c r="C11" s="9">
        <v>1.4999999999999999E-2</v>
      </c>
      <c r="E11" s="7">
        <f>(D4*B11)*C11</f>
        <v>3225</v>
      </c>
    </row>
    <row r="12" spans="1:6" x14ac:dyDescent="0.2">
      <c r="A12" s="2" t="s">
        <v>4</v>
      </c>
      <c r="B12" s="3">
        <f>1-B10-B11</f>
        <v>0</v>
      </c>
      <c r="C12" s="9">
        <v>1.4999999999999999E-2</v>
      </c>
      <c r="E12" s="7">
        <f>(D4*B12)*C12</f>
        <v>0</v>
      </c>
    </row>
    <row r="13" spans="1:6" x14ac:dyDescent="0.2">
      <c r="A13" s="2" t="s">
        <v>6</v>
      </c>
      <c r="E13" s="7">
        <f>ROUND((D4*B12)/15,-1)</f>
        <v>0</v>
      </c>
    </row>
    <row r="14" spans="1:6" x14ac:dyDescent="0.2">
      <c r="A14" s="2" t="s">
        <v>7</v>
      </c>
      <c r="C14" s="9">
        <v>5.0000000000000001E-3</v>
      </c>
      <c r="E14" s="7">
        <f>D4*C14</f>
        <v>2150</v>
      </c>
    </row>
    <row r="15" spans="1:6" x14ac:dyDescent="0.2">
      <c r="A15" s="2" t="s">
        <v>12</v>
      </c>
      <c r="C15" s="9">
        <v>5.0000000000000001E-3</v>
      </c>
      <c r="E15" s="8">
        <f>D4*C15</f>
        <v>2150</v>
      </c>
    </row>
    <row r="17" spans="1:6" x14ac:dyDescent="0.2">
      <c r="A17" s="2" t="s">
        <v>8</v>
      </c>
      <c r="E17" s="7">
        <f>SUM(E11:E16)</f>
        <v>7525</v>
      </c>
    </row>
    <row r="18" spans="1:6" ht="15.75" x14ac:dyDescent="0.25">
      <c r="A18" s="2" t="s">
        <v>9</v>
      </c>
      <c r="E18" s="6">
        <f>ROUND(E17/12,-1)</f>
        <v>630</v>
      </c>
    </row>
    <row r="20" spans="1:6" x14ac:dyDescent="0.2">
      <c r="A20" s="2" t="s">
        <v>11</v>
      </c>
      <c r="C20" s="3">
        <v>0.05</v>
      </c>
      <c r="F20" s="7">
        <f>(D4*B11*C20)+(D4*B12*C20)+E13+E14+E15</f>
        <v>15050</v>
      </c>
    </row>
    <row r="21" spans="1:6" ht="15.75" x14ac:dyDescent="0.25">
      <c r="A21" s="2" t="s">
        <v>10</v>
      </c>
      <c r="B21" s="3">
        <v>0.35</v>
      </c>
      <c r="F21" s="19">
        <f>ROUND(F20/B21,-1)</f>
        <v>43000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headerFooter>
    <oddHeader>&amp;LUHR &amp; PARTNER IMMOBILIEN AG&amp;R3256 Bangerten,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20% Eigenkapital</vt:lpstr>
      <vt:lpstr>25% Eigenkapital</vt:lpstr>
      <vt:lpstr>30% Eigenkapital</vt:lpstr>
      <vt:lpstr>35% Eigenkapital</vt:lpstr>
      <vt:lpstr>50% Eigenkapital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</dc:creator>
  <cp:lastModifiedBy>Bernhard Uhr</cp:lastModifiedBy>
  <cp:lastPrinted>2025-09-08T09:13:51Z</cp:lastPrinted>
  <dcterms:created xsi:type="dcterms:W3CDTF">2022-11-02T08:10:59Z</dcterms:created>
  <dcterms:modified xsi:type="dcterms:W3CDTF">2025-09-08T09:19:11Z</dcterms:modified>
</cp:coreProperties>
</file>